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02 BO schránka\ŘEDITELSTVÍ INVESTIČNÍ ÚSEK střed\VŘ na PD 2024\DGN+PAU Střed 2024\Soupisy prací\"/>
    </mc:Choice>
  </mc:AlternateContent>
  <bookViews>
    <workbookView xWindow="240" yWindow="60" windowWidth="24795" windowHeight="1227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E51" i="1" l="1"/>
  <c r="E48" i="1"/>
  <c r="E32" i="1"/>
  <c r="E29" i="1"/>
  <c r="D43" i="1" l="1"/>
  <c r="D24" i="1"/>
  <c r="G54" i="1"/>
  <c r="G53" i="1"/>
  <c r="G47" i="1"/>
  <c r="E46" i="1"/>
  <c r="E49" i="1" s="1"/>
  <c r="G49" i="1" s="1"/>
  <c r="F43" i="1"/>
  <c r="E52" i="1" s="1"/>
  <c r="G52" i="1" s="1"/>
  <c r="G35" i="1"/>
  <c r="G34" i="1"/>
  <c r="G28" i="1"/>
  <c r="E27" i="1"/>
  <c r="E30" i="1" s="1"/>
  <c r="G30" i="1" s="1"/>
  <c r="F24" i="1"/>
  <c r="E33" i="1" s="1"/>
  <c r="G33" i="1" s="1"/>
  <c r="G46" i="1" l="1"/>
  <c r="E50" i="1"/>
  <c r="G50" i="1" s="1"/>
  <c r="G48" i="1"/>
  <c r="G51" i="1"/>
  <c r="E31" i="1"/>
  <c r="G31" i="1" s="1"/>
  <c r="G29" i="1"/>
  <c r="G32" i="1"/>
  <c r="G27" i="1"/>
  <c r="G36" i="1" s="1"/>
  <c r="G55" i="1" l="1"/>
  <c r="G37" i="1"/>
  <c r="G38" i="1" s="1"/>
  <c r="G56" i="1" l="1"/>
  <c r="G57" i="1" s="1"/>
  <c r="G9" i="1" l="1"/>
  <c r="G15" i="1"/>
  <c r="G16" i="1"/>
  <c r="E8" i="1" l="1"/>
  <c r="E13" i="1" l="1"/>
  <c r="G13" i="1" s="1"/>
  <c r="E10" i="1"/>
  <c r="G10" i="1" s="1"/>
  <c r="E12" i="1"/>
  <c r="G12" i="1" s="1"/>
  <c r="E11" i="1"/>
  <c r="G11" i="1" s="1"/>
  <c r="F5" i="1" l="1"/>
  <c r="E14" i="1" l="1"/>
  <c r="G14" i="1" s="1"/>
  <c r="G8" i="1"/>
  <c r="G17" i="1" l="1"/>
  <c r="G62" i="1" s="1"/>
  <c r="G18" i="1" l="1"/>
  <c r="G19" i="1" s="1"/>
  <c r="G63" i="1"/>
  <c r="G64" i="1" s="1"/>
</calcChain>
</file>

<file path=xl/sharedStrings.xml><?xml version="1.0" encoding="utf-8"?>
<sst xmlns="http://schemas.openxmlformats.org/spreadsheetml/2006/main" count="141" uniqueCount="44">
  <si>
    <t>Jednotka</t>
  </si>
  <si>
    <t>Výměra</t>
  </si>
  <si>
    <t>Cena /jedn.</t>
  </si>
  <si>
    <t>V Kč</t>
  </si>
  <si>
    <t>Cena celkem</t>
  </si>
  <si>
    <t>v Kč</t>
  </si>
  <si>
    <t>1.</t>
  </si>
  <si>
    <t>km</t>
  </si>
  <si>
    <t>2.</t>
  </si>
  <si>
    <t>ks</t>
  </si>
  <si>
    <t>3.</t>
  </si>
  <si>
    <t>4.</t>
  </si>
  <si>
    <t>5.</t>
  </si>
  <si>
    <t>6.</t>
  </si>
  <si>
    <t>7.</t>
  </si>
  <si>
    <t>Cena celkem bez DPH</t>
  </si>
  <si>
    <t>Cena celkem s DPH</t>
  </si>
  <si>
    <t xml:space="preserve">jádrový vývrt </t>
  </si>
  <si>
    <t>kopaná sonda</t>
  </si>
  <si>
    <t>vypracování zprávy a návrh technologie rekonstrukce</t>
  </si>
  <si>
    <t>Položka</t>
  </si>
  <si>
    <t>Název položky</t>
  </si>
  <si>
    <t xml:space="preserve">rázová zatěžovací zkouška včetně výpočtu zbytkové doby životnosti vozovky a tloušťky zesílení </t>
  </si>
  <si>
    <t xml:space="preserve">vrtaná sonda </t>
  </si>
  <si>
    <t xml:space="preserve">vizuální prohlídka se záznamem poruch </t>
  </si>
  <si>
    <t>fotodokumentace</t>
  </si>
  <si>
    <t>9.</t>
  </si>
  <si>
    <t>kpl.</t>
  </si>
  <si>
    <t>DPH 21 %</t>
  </si>
  <si>
    <t>Dopravní zabezpečení (vč. zajištění potřebných povolení)</t>
  </si>
  <si>
    <t>délka stavby
(km)</t>
  </si>
  <si>
    <t>šířka
(m)</t>
  </si>
  <si>
    <t>Plocha orientačně
(m2)</t>
  </si>
  <si>
    <t>Tl. odebíraných vrstev
(mm)</t>
  </si>
  <si>
    <t>komplet</t>
  </si>
  <si>
    <t>rozbor asfaltové směsi, včetně stanovení obsahu PAU(výluhy)</t>
  </si>
  <si>
    <t>II/380 Tuřany - Telnice - Moutnice, 2.stavba</t>
  </si>
  <si>
    <t>II/380 Tuřany - Telnice - Moutnice, 3.stavba</t>
  </si>
  <si>
    <t>II/380 Tuřany - Telnice - Moutnice, 1.stavba-3.stavba</t>
  </si>
  <si>
    <t>2a</t>
  </si>
  <si>
    <t>2b</t>
  </si>
  <si>
    <t>2c</t>
  </si>
  <si>
    <t>8.</t>
  </si>
  <si>
    <t>Soupis prací DGN vozovky, PAU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</si>
</sst>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[Red]#,##0.00"/>
    <numFmt numFmtId="165" formatCode="0.000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8"/>
      <color rgb="FF000000"/>
      <name val="Times New Roman"/>
      <family val="1"/>
      <charset val="238"/>
    </font>
    <font>
      <b/>
      <sz val="20"/>
      <color rgb="FFC00000"/>
      <name val="Times New Roman"/>
      <family val="1"/>
      <charset val="238"/>
    </font>
    <font>
      <sz val="20"/>
      <color theme="1"/>
      <name val="Arial Black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2" borderId="0" xfId="0" applyFill="1"/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/>
    </xf>
    <xf numFmtId="164" fontId="6" fillId="2" borderId="14" xfId="0" applyNumberFormat="1" applyFont="1" applyFill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165" fontId="8" fillId="4" borderId="6" xfId="0" applyNumberFormat="1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3" fontId="8" fillId="4" borderId="7" xfId="0" applyNumberFormat="1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7" fillId="5" borderId="21" xfId="0" applyFont="1" applyFill="1" applyBorder="1"/>
    <xf numFmtId="0" fontId="7" fillId="5" borderId="23" xfId="0" applyFont="1" applyFill="1" applyBorder="1"/>
    <xf numFmtId="0" fontId="9" fillId="5" borderId="20" xfId="0" applyFont="1" applyFill="1" applyBorder="1"/>
    <xf numFmtId="0" fontId="2" fillId="0" borderId="0" xfId="0" applyFont="1"/>
    <xf numFmtId="1" fontId="4" fillId="2" borderId="1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4" fontId="4" fillId="5" borderId="2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19" xfId="0" applyNumberFormat="1" applyFont="1" applyFill="1" applyBorder="1" applyAlignment="1">
      <alignment horizontal="center" vertical="center" wrapText="1"/>
    </xf>
    <xf numFmtId="0" fontId="10" fillId="5" borderId="22" xfId="0" applyFont="1" applyFill="1" applyBorder="1" applyAlignment="1"/>
    <xf numFmtId="0" fontId="4" fillId="2" borderId="2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164" fontId="6" fillId="6" borderId="14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64"/>
  <sheetViews>
    <sheetView tabSelected="1" topLeftCell="A29" zoomScale="69" zoomScaleNormal="70" workbookViewId="0">
      <selection activeCell="S44" sqref="S44"/>
    </sheetView>
  </sheetViews>
  <sheetFormatPr defaultRowHeight="15" x14ac:dyDescent="0.25"/>
  <cols>
    <col min="2" max="2" width="21.140625" customWidth="1"/>
    <col min="3" max="3" width="72.42578125" customWidth="1"/>
    <col min="4" max="4" width="19.28515625" customWidth="1"/>
    <col min="5" max="5" width="15.140625" style="10" customWidth="1"/>
    <col min="6" max="6" width="21.140625" customWidth="1"/>
    <col min="7" max="7" width="23.5703125" customWidth="1"/>
  </cols>
  <sheetData>
    <row r="2" spans="2:10" ht="24.75" customHeight="1" x14ac:dyDescent="0.25">
      <c r="B2" s="40" t="s">
        <v>39</v>
      </c>
    </row>
    <row r="3" spans="2:10" ht="15.75" thickBot="1" x14ac:dyDescent="0.3">
      <c r="B3" s="1"/>
    </row>
    <row r="4" spans="2:10" ht="30.75" customHeight="1" x14ac:dyDescent="0.4">
      <c r="B4" s="31" t="s">
        <v>43</v>
      </c>
      <c r="C4" s="29"/>
      <c r="D4" s="23" t="s">
        <v>30</v>
      </c>
      <c r="E4" s="24" t="s">
        <v>31</v>
      </c>
      <c r="F4" s="24" t="s">
        <v>32</v>
      </c>
      <c r="G4" s="22" t="s">
        <v>33</v>
      </c>
    </row>
    <row r="5" spans="2:10" ht="29.25" customHeight="1" thickBot="1" x14ac:dyDescent="0.45">
      <c r="B5" s="38" t="s">
        <v>38</v>
      </c>
      <c r="C5" s="30"/>
      <c r="D5" s="25">
        <v>2.74</v>
      </c>
      <c r="E5" s="26">
        <v>7.5</v>
      </c>
      <c r="F5" s="27">
        <f>(D5*E5*1000)</f>
        <v>20550</v>
      </c>
      <c r="G5" s="28" t="s">
        <v>34</v>
      </c>
    </row>
    <row r="6" spans="2:10" ht="30" customHeight="1" x14ac:dyDescent="0.25">
      <c r="B6" s="48" t="s">
        <v>20</v>
      </c>
      <c r="C6" s="50" t="s">
        <v>21</v>
      </c>
      <c r="D6" s="52" t="s">
        <v>0</v>
      </c>
      <c r="E6" s="54" t="s">
        <v>1</v>
      </c>
      <c r="F6" s="20" t="s">
        <v>2</v>
      </c>
      <c r="G6" s="21" t="s">
        <v>4</v>
      </c>
    </row>
    <row r="7" spans="2:10" ht="30" customHeight="1" thickBot="1" x14ac:dyDescent="0.3">
      <c r="B7" s="49"/>
      <c r="C7" s="51"/>
      <c r="D7" s="53"/>
      <c r="E7" s="55"/>
      <c r="F7" s="3" t="s">
        <v>3</v>
      </c>
      <c r="G7" s="4" t="s">
        <v>5</v>
      </c>
    </row>
    <row r="8" spans="2:10" ht="30" customHeight="1" x14ac:dyDescent="0.25">
      <c r="B8" s="5" t="s">
        <v>6</v>
      </c>
      <c r="C8" s="6" t="s">
        <v>24</v>
      </c>
      <c r="D8" s="11" t="s">
        <v>7</v>
      </c>
      <c r="E8" s="34">
        <f>D5</f>
        <v>2.74</v>
      </c>
      <c r="F8" s="35"/>
      <c r="G8" s="18">
        <f>(E8*F8)</f>
        <v>0</v>
      </c>
    </row>
    <row r="9" spans="2:10" ht="30" customHeight="1" x14ac:dyDescent="0.25">
      <c r="B9" s="7" t="s">
        <v>8</v>
      </c>
      <c r="C9" s="6" t="s">
        <v>25</v>
      </c>
      <c r="D9" s="11" t="s">
        <v>27</v>
      </c>
      <c r="E9" s="11">
        <v>1</v>
      </c>
      <c r="F9" s="36"/>
      <c r="G9" s="18">
        <f t="shared" ref="G9:G16" si="0">(E9*F9)</f>
        <v>0</v>
      </c>
    </row>
    <row r="10" spans="2:10" ht="31.5" x14ac:dyDescent="0.25">
      <c r="B10" s="7" t="s">
        <v>10</v>
      </c>
      <c r="C10" s="8" t="s">
        <v>22</v>
      </c>
      <c r="D10" s="12" t="s">
        <v>9</v>
      </c>
      <c r="E10" s="33">
        <f>CEILING((E8*1000/25),1)</f>
        <v>110</v>
      </c>
      <c r="F10" s="36"/>
      <c r="G10" s="18">
        <f t="shared" si="0"/>
        <v>0</v>
      </c>
    </row>
    <row r="11" spans="2:10" ht="30" customHeight="1" x14ac:dyDescent="0.25">
      <c r="B11" s="7" t="s">
        <v>11</v>
      </c>
      <c r="C11" s="9" t="s">
        <v>17</v>
      </c>
      <c r="D11" s="12" t="s">
        <v>9</v>
      </c>
      <c r="E11" s="33">
        <f>CEILING((E8*1000/200),1)</f>
        <v>14</v>
      </c>
      <c r="F11" s="36"/>
      <c r="G11" s="18">
        <f t="shared" si="0"/>
        <v>0</v>
      </c>
    </row>
    <row r="12" spans="2:10" ht="30" customHeight="1" x14ac:dyDescent="0.25">
      <c r="B12" s="7" t="s">
        <v>12</v>
      </c>
      <c r="C12" s="9" t="s">
        <v>23</v>
      </c>
      <c r="D12" s="12" t="s">
        <v>9</v>
      </c>
      <c r="E12" s="33">
        <f>CEILING((E8*1000/500),1)</f>
        <v>6</v>
      </c>
      <c r="F12" s="36"/>
      <c r="G12" s="18">
        <f t="shared" si="0"/>
        <v>0</v>
      </c>
    </row>
    <row r="13" spans="2:10" ht="30" customHeight="1" x14ac:dyDescent="0.25">
      <c r="B13" s="7" t="s">
        <v>13</v>
      </c>
      <c r="C13" s="9" t="s">
        <v>18</v>
      </c>
      <c r="D13" s="12" t="s">
        <v>9</v>
      </c>
      <c r="E13" s="33">
        <f>CEILING((E8*1000/500),1)</f>
        <v>6</v>
      </c>
      <c r="F13" s="36"/>
      <c r="G13" s="18">
        <f t="shared" si="0"/>
        <v>0</v>
      </c>
    </row>
    <row r="14" spans="2:10" ht="30" customHeight="1" x14ac:dyDescent="0.25">
      <c r="B14" s="7" t="s">
        <v>14</v>
      </c>
      <c r="C14" s="9" t="s">
        <v>35</v>
      </c>
      <c r="D14" s="12" t="s">
        <v>9</v>
      </c>
      <c r="E14" s="33">
        <f>CEILING((F5/5000),1)*3</f>
        <v>15</v>
      </c>
      <c r="F14" s="36"/>
      <c r="G14" s="18">
        <f t="shared" si="0"/>
        <v>0</v>
      </c>
      <c r="H14" s="32"/>
      <c r="I14" s="32"/>
      <c r="J14" s="32"/>
    </row>
    <row r="15" spans="2:10" ht="30" customHeight="1" x14ac:dyDescent="0.25">
      <c r="B15" s="7" t="s">
        <v>42</v>
      </c>
      <c r="C15" s="9" t="s">
        <v>19</v>
      </c>
      <c r="D15" s="12" t="s">
        <v>9</v>
      </c>
      <c r="E15" s="12">
        <v>1</v>
      </c>
      <c r="F15" s="36"/>
      <c r="G15" s="18">
        <f t="shared" si="0"/>
        <v>0</v>
      </c>
      <c r="H15" s="32"/>
      <c r="I15" s="32"/>
      <c r="J15" s="32"/>
    </row>
    <row r="16" spans="2:10" ht="30" customHeight="1" thickBot="1" x14ac:dyDescent="0.3">
      <c r="B16" s="13" t="s">
        <v>26</v>
      </c>
      <c r="C16" s="14" t="s">
        <v>29</v>
      </c>
      <c r="D16" s="19" t="s">
        <v>27</v>
      </c>
      <c r="E16" s="19">
        <v>1</v>
      </c>
      <c r="F16" s="37"/>
      <c r="G16" s="18">
        <f t="shared" si="0"/>
        <v>0</v>
      </c>
      <c r="H16" s="32"/>
      <c r="I16" s="32"/>
      <c r="J16" s="32"/>
    </row>
    <row r="17" spans="2:7" ht="30" customHeight="1" x14ac:dyDescent="0.25">
      <c r="B17" s="56" t="s">
        <v>15</v>
      </c>
      <c r="C17" s="57"/>
      <c r="D17" s="57"/>
      <c r="E17" s="57"/>
      <c r="F17" s="58"/>
      <c r="G17" s="15">
        <f>SUM(G8:G16)</f>
        <v>0</v>
      </c>
    </row>
    <row r="18" spans="2:7" ht="30" customHeight="1" x14ac:dyDescent="0.25">
      <c r="B18" s="45" t="s">
        <v>28</v>
      </c>
      <c r="C18" s="46"/>
      <c r="D18" s="46"/>
      <c r="E18" s="46"/>
      <c r="F18" s="47"/>
      <c r="G18" s="16">
        <f>(G17*0.21)</f>
        <v>0</v>
      </c>
    </row>
    <row r="19" spans="2:7" ht="30" customHeight="1" thickBot="1" x14ac:dyDescent="0.3">
      <c r="B19" s="42" t="s">
        <v>16</v>
      </c>
      <c r="C19" s="43"/>
      <c r="D19" s="43"/>
      <c r="E19" s="43"/>
      <c r="F19" s="44"/>
      <c r="G19" s="17">
        <f>SUM(G17:G18)</f>
        <v>0</v>
      </c>
    </row>
    <row r="20" spans="2:7" x14ac:dyDescent="0.25">
      <c r="B20" s="2"/>
      <c r="E20"/>
    </row>
    <row r="21" spans="2:7" ht="31.5" x14ac:dyDescent="0.25">
      <c r="B21" s="40" t="s">
        <v>40</v>
      </c>
    </row>
    <row r="22" spans="2:7" ht="15.75" thickBot="1" x14ac:dyDescent="0.3"/>
    <row r="23" spans="2:7" ht="30" customHeight="1" x14ac:dyDescent="0.4">
      <c r="B23" s="31" t="s">
        <v>43</v>
      </c>
      <c r="C23" s="29"/>
      <c r="D23" s="23" t="s">
        <v>30</v>
      </c>
      <c r="E23" s="24" t="s">
        <v>31</v>
      </c>
      <c r="F23" s="24" t="s">
        <v>32</v>
      </c>
      <c r="G23" s="22" t="s">
        <v>33</v>
      </c>
    </row>
    <row r="24" spans="2:7" ht="30" customHeight="1" thickBot="1" x14ac:dyDescent="0.45">
      <c r="B24" s="38" t="s">
        <v>36</v>
      </c>
      <c r="C24" s="30"/>
      <c r="D24" s="25">
        <f>9.354-8.04</f>
        <v>1.3140000000000001</v>
      </c>
      <c r="E24" s="26">
        <v>7.5</v>
      </c>
      <c r="F24" s="27">
        <f>(D24*E24*1000)</f>
        <v>9855</v>
      </c>
      <c r="G24" s="28" t="s">
        <v>34</v>
      </c>
    </row>
    <row r="25" spans="2:7" ht="30" customHeight="1" x14ac:dyDescent="0.25">
      <c r="B25" s="48" t="s">
        <v>20</v>
      </c>
      <c r="C25" s="50" t="s">
        <v>21</v>
      </c>
      <c r="D25" s="52" t="s">
        <v>0</v>
      </c>
      <c r="E25" s="54" t="s">
        <v>1</v>
      </c>
      <c r="F25" s="20" t="s">
        <v>2</v>
      </c>
      <c r="G25" s="21" t="s">
        <v>4</v>
      </c>
    </row>
    <row r="26" spans="2:7" ht="30" customHeight="1" thickBot="1" x14ac:dyDescent="0.3">
      <c r="B26" s="49"/>
      <c r="C26" s="51"/>
      <c r="D26" s="53"/>
      <c r="E26" s="55"/>
      <c r="F26" s="3" t="s">
        <v>3</v>
      </c>
      <c r="G26" s="4" t="s">
        <v>5</v>
      </c>
    </row>
    <row r="27" spans="2:7" ht="30" customHeight="1" x14ac:dyDescent="0.25">
      <c r="B27" s="5" t="s">
        <v>6</v>
      </c>
      <c r="C27" s="6" t="s">
        <v>24</v>
      </c>
      <c r="D27" s="39" t="s">
        <v>7</v>
      </c>
      <c r="E27" s="34">
        <f>D24</f>
        <v>1.3140000000000001</v>
      </c>
      <c r="F27" s="35"/>
      <c r="G27" s="18">
        <f>(E27*F27)</f>
        <v>0</v>
      </c>
    </row>
    <row r="28" spans="2:7" ht="30" customHeight="1" x14ac:dyDescent="0.25">
      <c r="B28" s="7" t="s">
        <v>8</v>
      </c>
      <c r="C28" s="6" t="s">
        <v>25</v>
      </c>
      <c r="D28" s="39" t="s">
        <v>27</v>
      </c>
      <c r="E28" s="39">
        <v>1</v>
      </c>
      <c r="F28" s="36"/>
      <c r="G28" s="18">
        <f t="shared" ref="G28:G35" si="1">(E28*F28)</f>
        <v>0</v>
      </c>
    </row>
    <row r="29" spans="2:7" ht="30" customHeight="1" x14ac:dyDescent="0.25">
      <c r="B29" s="7" t="s">
        <v>10</v>
      </c>
      <c r="C29" s="8" t="s">
        <v>22</v>
      </c>
      <c r="D29" s="12" t="s">
        <v>9</v>
      </c>
      <c r="E29" s="33">
        <f>CEILING((E27*1000/25),1)</f>
        <v>53</v>
      </c>
      <c r="F29" s="36"/>
      <c r="G29" s="18">
        <f t="shared" si="1"/>
        <v>0</v>
      </c>
    </row>
    <row r="30" spans="2:7" ht="30" customHeight="1" x14ac:dyDescent="0.25">
      <c r="B30" s="7" t="s">
        <v>11</v>
      </c>
      <c r="C30" s="9" t="s">
        <v>17</v>
      </c>
      <c r="D30" s="12" t="s">
        <v>9</v>
      </c>
      <c r="E30" s="33">
        <f>CEILING((E27*1000/200),1)</f>
        <v>7</v>
      </c>
      <c r="F30" s="36"/>
      <c r="G30" s="18">
        <f t="shared" si="1"/>
        <v>0</v>
      </c>
    </row>
    <row r="31" spans="2:7" ht="30" customHeight="1" x14ac:dyDescent="0.25">
      <c r="B31" s="7" t="s">
        <v>12</v>
      </c>
      <c r="C31" s="9" t="s">
        <v>23</v>
      </c>
      <c r="D31" s="12" t="s">
        <v>9</v>
      </c>
      <c r="E31" s="33">
        <f>CEILING((E27*1000/500),1)</f>
        <v>3</v>
      </c>
      <c r="F31" s="36"/>
      <c r="G31" s="18">
        <f t="shared" si="1"/>
        <v>0</v>
      </c>
    </row>
    <row r="32" spans="2:7" ht="30" customHeight="1" x14ac:dyDescent="0.25">
      <c r="B32" s="7" t="s">
        <v>13</v>
      </c>
      <c r="C32" s="9" t="s">
        <v>18</v>
      </c>
      <c r="D32" s="12" t="s">
        <v>9</v>
      </c>
      <c r="E32" s="33">
        <f>CEILING((E27*1000/500),1)</f>
        <v>3</v>
      </c>
      <c r="F32" s="36"/>
      <c r="G32" s="18">
        <f t="shared" si="1"/>
        <v>0</v>
      </c>
    </row>
    <row r="33" spans="1:7" ht="30" customHeight="1" x14ac:dyDescent="0.25">
      <c r="B33" s="7" t="s">
        <v>14</v>
      </c>
      <c r="C33" s="9" t="s">
        <v>35</v>
      </c>
      <c r="D33" s="12" t="s">
        <v>9</v>
      </c>
      <c r="E33" s="33">
        <f>CEILING((F24/5000),1)*3</f>
        <v>6</v>
      </c>
      <c r="F33" s="36"/>
      <c r="G33" s="18">
        <f t="shared" si="1"/>
        <v>0</v>
      </c>
    </row>
    <row r="34" spans="1:7" ht="30" customHeight="1" x14ac:dyDescent="0.25">
      <c r="B34" s="7" t="s">
        <v>42</v>
      </c>
      <c r="C34" s="9" t="s">
        <v>19</v>
      </c>
      <c r="D34" s="12" t="s">
        <v>9</v>
      </c>
      <c r="E34" s="12">
        <v>1</v>
      </c>
      <c r="F34" s="36"/>
      <c r="G34" s="18">
        <f t="shared" si="1"/>
        <v>0</v>
      </c>
    </row>
    <row r="35" spans="1:7" ht="30" customHeight="1" thickBot="1" x14ac:dyDescent="0.3">
      <c r="B35" s="13" t="s">
        <v>26</v>
      </c>
      <c r="C35" s="14" t="s">
        <v>29</v>
      </c>
      <c r="D35" s="19" t="s">
        <v>27</v>
      </c>
      <c r="E35" s="19">
        <v>1</v>
      </c>
      <c r="F35" s="37"/>
      <c r="G35" s="18">
        <f t="shared" si="1"/>
        <v>0</v>
      </c>
    </row>
    <row r="36" spans="1:7" ht="30" customHeight="1" x14ac:dyDescent="0.25">
      <c r="B36" s="56" t="s">
        <v>15</v>
      </c>
      <c r="C36" s="57"/>
      <c r="D36" s="57"/>
      <c r="E36" s="57"/>
      <c r="F36" s="58"/>
      <c r="G36" s="15">
        <f>SUM(G27:G35)</f>
        <v>0</v>
      </c>
    </row>
    <row r="37" spans="1:7" ht="30" customHeight="1" x14ac:dyDescent="0.25">
      <c r="B37" s="45" t="s">
        <v>28</v>
      </c>
      <c r="C37" s="46"/>
      <c r="D37" s="46"/>
      <c r="E37" s="46"/>
      <c r="F37" s="47"/>
      <c r="G37" s="16">
        <f>(G36*0.21)</f>
        <v>0</v>
      </c>
    </row>
    <row r="38" spans="1:7" ht="30" customHeight="1" thickBot="1" x14ac:dyDescent="0.3">
      <c r="B38" s="42" t="s">
        <v>16</v>
      </c>
      <c r="C38" s="43"/>
      <c r="D38" s="43"/>
      <c r="E38" s="43"/>
      <c r="F38" s="44"/>
      <c r="G38" s="17">
        <f>SUM(G36:G37)</f>
        <v>0</v>
      </c>
    </row>
    <row r="40" spans="1:7" ht="31.5" x14ac:dyDescent="0.25">
      <c r="A40" s="40"/>
      <c r="B40" s="40" t="s">
        <v>41</v>
      </c>
    </row>
    <row r="41" spans="1:7" ht="15.75" thickBot="1" x14ac:dyDescent="0.3"/>
    <row r="42" spans="1:7" ht="30" customHeight="1" x14ac:dyDescent="0.4">
      <c r="B42" s="31" t="s">
        <v>43</v>
      </c>
      <c r="C42" s="29"/>
      <c r="D42" s="23" t="s">
        <v>30</v>
      </c>
      <c r="E42" s="24" t="s">
        <v>31</v>
      </c>
      <c r="F42" s="24" t="s">
        <v>32</v>
      </c>
      <c r="G42" s="22" t="s">
        <v>33</v>
      </c>
    </row>
    <row r="43" spans="1:7" ht="30" customHeight="1" thickBot="1" x14ac:dyDescent="0.45">
      <c r="B43" s="38" t="s">
        <v>37</v>
      </c>
      <c r="C43" s="30"/>
      <c r="D43" s="25">
        <f>15.57-10.56</f>
        <v>5.01</v>
      </c>
      <c r="E43" s="26">
        <v>7.2</v>
      </c>
      <c r="F43" s="27">
        <f>(D43*E43*1000)</f>
        <v>36072</v>
      </c>
      <c r="G43" s="28" t="s">
        <v>34</v>
      </c>
    </row>
    <row r="44" spans="1:7" ht="30" customHeight="1" x14ac:dyDescent="0.25">
      <c r="B44" s="48" t="s">
        <v>20</v>
      </c>
      <c r="C44" s="50" t="s">
        <v>21</v>
      </c>
      <c r="D44" s="52" t="s">
        <v>0</v>
      </c>
      <c r="E44" s="54" t="s">
        <v>1</v>
      </c>
      <c r="F44" s="20" t="s">
        <v>2</v>
      </c>
      <c r="G44" s="21" t="s">
        <v>4</v>
      </c>
    </row>
    <row r="45" spans="1:7" ht="30" customHeight="1" thickBot="1" x14ac:dyDescent="0.3">
      <c r="B45" s="49"/>
      <c r="C45" s="51"/>
      <c r="D45" s="53"/>
      <c r="E45" s="55"/>
      <c r="F45" s="3" t="s">
        <v>3</v>
      </c>
      <c r="G45" s="4" t="s">
        <v>5</v>
      </c>
    </row>
    <row r="46" spans="1:7" ht="30" customHeight="1" x14ac:dyDescent="0.25">
      <c r="B46" s="5" t="s">
        <v>6</v>
      </c>
      <c r="C46" s="6" t="s">
        <v>24</v>
      </c>
      <c r="D46" s="39" t="s">
        <v>7</v>
      </c>
      <c r="E46" s="34">
        <f>D43</f>
        <v>5.01</v>
      </c>
      <c r="F46" s="35"/>
      <c r="G46" s="18">
        <f>(E46*F46)</f>
        <v>0</v>
      </c>
    </row>
    <row r="47" spans="1:7" ht="30" customHeight="1" x14ac:dyDescent="0.25">
      <c r="B47" s="7" t="s">
        <v>8</v>
      </c>
      <c r="C47" s="6" t="s">
        <v>25</v>
      </c>
      <c r="D47" s="39" t="s">
        <v>27</v>
      </c>
      <c r="E47" s="39">
        <v>1</v>
      </c>
      <c r="F47" s="36"/>
      <c r="G47" s="18">
        <f t="shared" ref="G47:G54" si="2">(E47*F47)</f>
        <v>0</v>
      </c>
    </row>
    <row r="48" spans="1:7" ht="30" customHeight="1" x14ac:dyDescent="0.25">
      <c r="B48" s="7" t="s">
        <v>10</v>
      </c>
      <c r="C48" s="8" t="s">
        <v>22</v>
      </c>
      <c r="D48" s="12" t="s">
        <v>9</v>
      </c>
      <c r="E48" s="33">
        <f>CEILING((E46*1000/25),1)</f>
        <v>201</v>
      </c>
      <c r="F48" s="36"/>
      <c r="G48" s="18">
        <f t="shared" si="2"/>
        <v>0</v>
      </c>
    </row>
    <row r="49" spans="2:7" ht="30" customHeight="1" x14ac:dyDescent="0.25">
      <c r="B49" s="7" t="s">
        <v>11</v>
      </c>
      <c r="C49" s="9" t="s">
        <v>17</v>
      </c>
      <c r="D49" s="12" t="s">
        <v>9</v>
      </c>
      <c r="E49" s="33">
        <f>CEILING((E46*1000/200),1)</f>
        <v>26</v>
      </c>
      <c r="F49" s="36"/>
      <c r="G49" s="18">
        <f t="shared" si="2"/>
        <v>0</v>
      </c>
    </row>
    <row r="50" spans="2:7" ht="30" customHeight="1" x14ac:dyDescent="0.25">
      <c r="B50" s="7" t="s">
        <v>12</v>
      </c>
      <c r="C50" s="9" t="s">
        <v>23</v>
      </c>
      <c r="D50" s="12" t="s">
        <v>9</v>
      </c>
      <c r="E50" s="33">
        <f>CEILING((E46*1000/500),1)</f>
        <v>11</v>
      </c>
      <c r="F50" s="36"/>
      <c r="G50" s="18">
        <f t="shared" si="2"/>
        <v>0</v>
      </c>
    </row>
    <row r="51" spans="2:7" ht="30" customHeight="1" x14ac:dyDescent="0.25">
      <c r="B51" s="7" t="s">
        <v>13</v>
      </c>
      <c r="C51" s="9" t="s">
        <v>18</v>
      </c>
      <c r="D51" s="12" t="s">
        <v>9</v>
      </c>
      <c r="E51" s="33">
        <f>CEILING((E46*1000/500),1)</f>
        <v>11</v>
      </c>
      <c r="F51" s="36"/>
      <c r="G51" s="18">
        <f t="shared" si="2"/>
        <v>0</v>
      </c>
    </row>
    <row r="52" spans="2:7" ht="30" customHeight="1" x14ac:dyDescent="0.25">
      <c r="B52" s="7" t="s">
        <v>14</v>
      </c>
      <c r="C52" s="9" t="s">
        <v>35</v>
      </c>
      <c r="D52" s="12" t="s">
        <v>9</v>
      </c>
      <c r="E52" s="33">
        <f>CEILING((F43/5000),1)*3</f>
        <v>24</v>
      </c>
      <c r="F52" s="36"/>
      <c r="G52" s="18">
        <f t="shared" si="2"/>
        <v>0</v>
      </c>
    </row>
    <row r="53" spans="2:7" ht="30" customHeight="1" x14ac:dyDescent="0.25">
      <c r="B53" s="7" t="s">
        <v>42</v>
      </c>
      <c r="C53" s="9" t="s">
        <v>19</v>
      </c>
      <c r="D53" s="12" t="s">
        <v>9</v>
      </c>
      <c r="E53" s="12">
        <v>1</v>
      </c>
      <c r="F53" s="36"/>
      <c r="G53" s="18">
        <f t="shared" si="2"/>
        <v>0</v>
      </c>
    </row>
    <row r="54" spans="2:7" ht="30" customHeight="1" thickBot="1" x14ac:dyDescent="0.3">
      <c r="B54" s="13" t="s">
        <v>26</v>
      </c>
      <c r="C54" s="14" t="s">
        <v>29</v>
      </c>
      <c r="D54" s="19" t="s">
        <v>27</v>
      </c>
      <c r="E54" s="19">
        <v>1</v>
      </c>
      <c r="F54" s="37"/>
      <c r="G54" s="18">
        <f t="shared" si="2"/>
        <v>0</v>
      </c>
    </row>
    <row r="55" spans="2:7" ht="30" customHeight="1" x14ac:dyDescent="0.25">
      <c r="B55" s="56" t="s">
        <v>15</v>
      </c>
      <c r="C55" s="57"/>
      <c r="D55" s="57"/>
      <c r="E55" s="57"/>
      <c r="F55" s="58"/>
      <c r="G55" s="15">
        <f>SUM(G46:G54)</f>
        <v>0</v>
      </c>
    </row>
    <row r="56" spans="2:7" ht="30" customHeight="1" x14ac:dyDescent="0.25">
      <c r="B56" s="45" t="s">
        <v>28</v>
      </c>
      <c r="C56" s="46"/>
      <c r="D56" s="46"/>
      <c r="E56" s="46"/>
      <c r="F56" s="47"/>
      <c r="G56" s="16">
        <f>(G55*0.21)</f>
        <v>0</v>
      </c>
    </row>
    <row r="57" spans="2:7" ht="30" customHeight="1" thickBot="1" x14ac:dyDescent="0.3">
      <c r="B57" s="42" t="s">
        <v>16</v>
      </c>
      <c r="C57" s="43"/>
      <c r="D57" s="43"/>
      <c r="E57" s="43"/>
      <c r="F57" s="44"/>
      <c r="G57" s="17">
        <f>SUM(G55:G56)</f>
        <v>0</v>
      </c>
    </row>
    <row r="61" spans="2:7" ht="15.75" thickBot="1" x14ac:dyDescent="0.3"/>
    <row r="62" spans="2:7" ht="30" customHeight="1" x14ac:dyDescent="0.25">
      <c r="B62" s="56" t="s">
        <v>15</v>
      </c>
      <c r="C62" s="57"/>
      <c r="D62" s="57"/>
      <c r="E62" s="57"/>
      <c r="F62" s="58"/>
      <c r="G62" s="41">
        <f>G55+G17+G36</f>
        <v>0</v>
      </c>
    </row>
    <row r="63" spans="2:7" ht="30" customHeight="1" x14ac:dyDescent="0.25">
      <c r="B63" s="45" t="s">
        <v>28</v>
      </c>
      <c r="C63" s="46"/>
      <c r="D63" s="46"/>
      <c r="E63" s="46"/>
      <c r="F63" s="47"/>
      <c r="G63" s="16">
        <f>(G62*0.21)</f>
        <v>0</v>
      </c>
    </row>
    <row r="64" spans="2:7" ht="30" customHeight="1" thickBot="1" x14ac:dyDescent="0.3">
      <c r="B64" s="42" t="s">
        <v>16</v>
      </c>
      <c r="C64" s="43"/>
      <c r="D64" s="43"/>
      <c r="E64" s="43"/>
      <c r="F64" s="44"/>
      <c r="G64" s="17">
        <f>SUM(G62:G63)</f>
        <v>0</v>
      </c>
    </row>
  </sheetData>
  <mergeCells count="24">
    <mergeCell ref="B64:F64"/>
    <mergeCell ref="B55:F55"/>
    <mergeCell ref="B56:F56"/>
    <mergeCell ref="B57:F57"/>
    <mergeCell ref="B62:F62"/>
    <mergeCell ref="B63:F63"/>
    <mergeCell ref="B37:F37"/>
    <mergeCell ref="B38:F38"/>
    <mergeCell ref="B44:B45"/>
    <mergeCell ref="C44:C45"/>
    <mergeCell ref="D44:D45"/>
    <mergeCell ref="E44:E45"/>
    <mergeCell ref="B25:B26"/>
    <mergeCell ref="C25:C26"/>
    <mergeCell ref="D25:D26"/>
    <mergeCell ref="E25:E26"/>
    <mergeCell ref="B36:F36"/>
    <mergeCell ref="B19:F19"/>
    <mergeCell ref="B18:F18"/>
    <mergeCell ref="B6:B7"/>
    <mergeCell ref="C6:C7"/>
    <mergeCell ref="D6:D7"/>
    <mergeCell ref="E6:E7"/>
    <mergeCell ref="B17:F17"/>
  </mergeCells>
  <pageMargins left="0.7" right="0.7" top="0.78740157499999996" bottom="0.78740157499999996" header="0.3" footer="0.3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Fenclová Helena</cp:lastModifiedBy>
  <cp:lastPrinted>2023-08-29T18:40:45Z</cp:lastPrinted>
  <dcterms:created xsi:type="dcterms:W3CDTF">2012-11-07T13:05:37Z</dcterms:created>
  <dcterms:modified xsi:type="dcterms:W3CDTF">2024-03-22T05:48:52Z</dcterms:modified>
</cp:coreProperties>
</file>